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hlavní" sheetId="1" r:id="rId1"/>
  </sheets>
  <definedNames>
    <definedName name="Z_32D85A00_7759_11D2_8964_D4AA05C10000_.wvu.Cols" localSheetId="0" hidden="1">'hlavní'!$B:$B,'hlavní'!$H:$H,'hlavní'!$O:$AF</definedName>
    <definedName name="Z_32D85A01_7759_11D2_8964_D4AA05C10000_.wvu.Cols" localSheetId="0" hidden="1">'hlavní'!$B:$F,'hlavní'!$H:$L</definedName>
  </definedNames>
  <calcPr fullCalcOnLoad="1"/>
</workbook>
</file>

<file path=xl/sharedStrings.xml><?xml version="1.0" encoding="utf-8"?>
<sst xmlns="http://schemas.openxmlformats.org/spreadsheetml/2006/main" count="129" uniqueCount="65">
  <si>
    <t>PŘEHLED STRAVOVÁNÍ V WMŠ BRNO, BOŽETĚCHOVA 15</t>
  </si>
  <si>
    <t>SZ č. 48/93 - 286</t>
  </si>
  <si>
    <t>NÁZEV</t>
  </si>
  <si>
    <t>NUTRIENTU</t>
  </si>
  <si>
    <t xml:space="preserve">3-6 r. př.,ob.,sv </t>
  </si>
  <si>
    <t>3-6 r. celodenní</t>
  </si>
  <si>
    <t>kJ</t>
  </si>
  <si>
    <t>jed.</t>
  </si>
  <si>
    <t>ENERGIE</t>
  </si>
  <si>
    <t>Bílk. Živ.</t>
  </si>
  <si>
    <t>Bílk. Rost</t>
  </si>
  <si>
    <t>g</t>
  </si>
  <si>
    <t>Tuky</t>
  </si>
  <si>
    <t>Sacharidy</t>
  </si>
  <si>
    <t>Vápník - Ca</t>
  </si>
  <si>
    <t>Železo - Fe</t>
  </si>
  <si>
    <t>Vit.A ret.ek.</t>
  </si>
  <si>
    <t>Vit.B1</t>
  </si>
  <si>
    <t>Vit.B2</t>
  </si>
  <si>
    <t>Vit. C</t>
  </si>
  <si>
    <t>mg</t>
  </si>
  <si>
    <t>µg</t>
  </si>
  <si>
    <t>IV.-VI. 1993</t>
  </si>
  <si>
    <t>Tuky celkem</t>
  </si>
  <si>
    <t>neuvádí</t>
  </si>
  <si>
    <t>hrubá vlákn.</t>
  </si>
  <si>
    <t>Cholesterol</t>
  </si>
  <si>
    <t>IV.      1994</t>
  </si>
  <si>
    <t>kys. Linolová</t>
  </si>
  <si>
    <t>Vit.B6</t>
  </si>
  <si>
    <t>Vit. E</t>
  </si>
  <si>
    <t>Bílkoviny</t>
  </si>
  <si>
    <t>III.          1997</t>
  </si>
  <si>
    <t>V.            1998</t>
  </si>
  <si>
    <t>VÝPOČET</t>
  </si>
  <si>
    <t>ZJIŠTĚNÍ KHS a MHS za př., ob., sv.</t>
  </si>
  <si>
    <t>dle příjmu energie</t>
  </si>
  <si>
    <t>dle MHS</t>
  </si>
  <si>
    <t>normální</t>
  </si>
  <si>
    <t>navýšená</t>
  </si>
  <si>
    <t>VÁHOVÉ POMĚRY ŽIVIN</t>
  </si>
  <si>
    <t>ENERGETICKÉ POMĚRY ŽIVIN</t>
  </si>
  <si>
    <t>Bílk.Celkem</t>
  </si>
  <si>
    <t>minimální</t>
  </si>
  <si>
    <t>optimální</t>
  </si>
  <si>
    <t>MONITOROVÁNÍ</t>
  </si>
  <si>
    <t>dle optim. dávek</t>
  </si>
  <si>
    <t>dle minim. Dávek</t>
  </si>
  <si>
    <t>KHS</t>
  </si>
  <si>
    <t>MHS</t>
  </si>
  <si>
    <t>Zjištění přepočteno na celodenní dávky</t>
  </si>
  <si>
    <t>HODNOCENÍ MONITOROVÁNÍ</t>
  </si>
  <si>
    <t>DOPORUČENÍ DLE</t>
  </si>
  <si>
    <t xml:space="preserve">viz příloha Stratil </t>
  </si>
  <si>
    <t>dle SZ č. 48/93</t>
  </si>
  <si>
    <t>IV. 1994</t>
  </si>
  <si>
    <t>III. 1997</t>
  </si>
  <si>
    <t>V. 1998</t>
  </si>
  <si>
    <t>SZ č.48/93</t>
  </si>
  <si>
    <t>Nutno určit dle skutečné potřeby</t>
  </si>
  <si>
    <t>50% tvoří obiloviny 20% luštěniny 30%mléčné výrobky</t>
  </si>
  <si>
    <t>víc než 60% ener.hodnoty</t>
  </si>
  <si>
    <t>Výše uvedené doporučení a vypočtené hodnoty nejsou míněny jako návhr doporučení, ale jako podklad k odborné diskusi.</t>
  </si>
  <si>
    <t>Váhové poměry živin</t>
  </si>
  <si>
    <t>Energetické hodnoty živin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</si>
</sst>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J&quot;"/>
    <numFmt numFmtId="165" formatCode="#,##0&quot; g&quot;"/>
    <numFmt numFmtId="166" formatCode="#,##0&quot; µg&quot;"/>
    <numFmt numFmtId="167" formatCode="#,##0.0&quot; mg&quot;"/>
    <numFmt numFmtId="168" formatCode="#,##0.0&quot; g&quot;"/>
    <numFmt numFmtId="169" formatCode="0.0%"/>
    <numFmt numFmtId="170" formatCode="#,##0.00&quot; mg&quot;"/>
    <numFmt numFmtId="171" formatCode="#,##0.000&quot; mg&quot;"/>
    <numFmt numFmtId="172" formatCode="#,##0.00&quot; g&quot;"/>
    <numFmt numFmtId="173" formatCode="#,##0&quot; mg&quot;"/>
    <numFmt numFmtId="174" formatCode="#,##0.0&quot; µg&quot;"/>
    <numFmt numFmtId="175" formatCode="#,##0.00&quot; µg&quot;"/>
    <numFmt numFmtId="176" formatCode="#,##0.000&quot; µg&quot;"/>
    <numFmt numFmtId="177" formatCode="#,##0&quot; kcal&quot;"/>
    <numFmt numFmtId="178" formatCode="0.000"/>
    <numFmt numFmtId="179" formatCode="0.0"/>
    <numFmt numFmtId="180" formatCode="#,##0&quot; kg&quot;"/>
    <numFmt numFmtId="181" formatCode="#,##0&quot; kJ/kg&quot;"/>
  </numFmts>
  <fonts count="6">
    <font>
      <sz val="10"/>
      <name val="Arial CE"/>
      <family val="0"/>
    </font>
    <font>
      <sz val="22"/>
      <name val="Arial CE"/>
      <family val="2"/>
    </font>
    <font>
      <sz val="15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9" fontId="0" fillId="0" borderId="4" xfId="19" applyBorder="1" applyAlignment="1">
      <alignment/>
    </xf>
    <xf numFmtId="9" fontId="0" fillId="0" borderId="3" xfId="19" applyBorder="1" applyAlignment="1">
      <alignment/>
    </xf>
    <xf numFmtId="9" fontId="0" fillId="0" borderId="5" xfId="19" applyBorder="1" applyAlignment="1">
      <alignment/>
    </xf>
    <xf numFmtId="9" fontId="0" fillId="0" borderId="6" xfId="19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9" xfId="0" applyFont="1" applyBorder="1" applyAlignment="1">
      <alignment horizontal="left"/>
    </xf>
    <xf numFmtId="9" fontId="0" fillId="0" borderId="7" xfId="19" applyBorder="1" applyAlignment="1">
      <alignment/>
    </xf>
    <xf numFmtId="0" fontId="0" fillId="0" borderId="5" xfId="0" applyBorder="1" applyAlignment="1">
      <alignment horizontal="center" vertical="center" wrapText="1"/>
    </xf>
    <xf numFmtId="168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170" fontId="0" fillId="0" borderId="2" xfId="0" applyNumberFormat="1" applyBorder="1" applyAlignment="1">
      <alignment/>
    </xf>
    <xf numFmtId="167" fontId="0" fillId="0" borderId="2" xfId="0" applyNumberFormat="1" applyBorder="1" applyAlignment="1">
      <alignment/>
    </xf>
    <xf numFmtId="169" fontId="0" fillId="0" borderId="2" xfId="19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8" fontId="0" fillId="0" borderId="4" xfId="0" applyNumberFormat="1" applyBorder="1" applyAlignment="1">
      <alignment/>
    </xf>
    <xf numFmtId="168" fontId="0" fillId="0" borderId="3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70" fontId="0" fillId="0" borderId="4" xfId="0" applyNumberFormat="1" applyBorder="1" applyAlignment="1">
      <alignment/>
    </xf>
    <xf numFmtId="170" fontId="0" fillId="0" borderId="3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3" xfId="0" applyNumberFormat="1" applyBorder="1" applyAlignment="1">
      <alignment/>
    </xf>
    <xf numFmtId="169" fontId="0" fillId="0" borderId="4" xfId="19" applyNumberFormat="1" applyBorder="1" applyAlignment="1">
      <alignment/>
    </xf>
    <xf numFmtId="169" fontId="0" fillId="0" borderId="3" xfId="19" applyNumberFormat="1" applyBorder="1" applyAlignment="1">
      <alignment/>
    </xf>
    <xf numFmtId="169" fontId="0" fillId="0" borderId="5" xfId="19" applyNumberFormat="1" applyBorder="1" applyAlignment="1">
      <alignment/>
    </xf>
    <xf numFmtId="169" fontId="0" fillId="0" borderId="12" xfId="19" applyNumberFormat="1" applyBorder="1" applyAlignment="1">
      <alignment/>
    </xf>
    <xf numFmtId="169" fontId="0" fillId="0" borderId="6" xfId="19" applyNumberFormat="1" applyBorder="1" applyAlignment="1">
      <alignment/>
    </xf>
    <xf numFmtId="173" fontId="0" fillId="0" borderId="2" xfId="0" applyNumberFormat="1" applyBorder="1" applyAlignment="1">
      <alignment/>
    </xf>
    <xf numFmtId="0" fontId="0" fillId="0" borderId="13" xfId="0" applyBorder="1" applyAlignment="1">
      <alignment/>
    </xf>
    <xf numFmtId="165" fontId="0" fillId="0" borderId="4" xfId="0" applyNumberFormat="1" applyBorder="1" applyAlignment="1">
      <alignment/>
    </xf>
    <xf numFmtId="165" fontId="0" fillId="0" borderId="3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3" xfId="0" applyNumberFormat="1" applyBorder="1" applyAlignment="1">
      <alignment/>
    </xf>
    <xf numFmtId="165" fontId="0" fillId="0" borderId="5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173" fontId="0" fillId="0" borderId="21" xfId="0" applyNumberFormat="1" applyBorder="1" applyAlignment="1">
      <alignment/>
    </xf>
    <xf numFmtId="167" fontId="0" fillId="0" borderId="21" xfId="0" applyNumberFormat="1" applyBorder="1" applyAlignment="1">
      <alignment/>
    </xf>
    <xf numFmtId="166" fontId="0" fillId="0" borderId="21" xfId="0" applyNumberFormat="1" applyBorder="1" applyAlignment="1">
      <alignment/>
    </xf>
    <xf numFmtId="165" fontId="0" fillId="0" borderId="19" xfId="0" applyNumberFormat="1" applyBorder="1" applyAlignment="1">
      <alignment/>
    </xf>
    <xf numFmtId="172" fontId="0" fillId="0" borderId="4" xfId="0" applyNumberFormat="1" applyBorder="1" applyAlignment="1">
      <alignment/>
    </xf>
    <xf numFmtId="171" fontId="0" fillId="0" borderId="4" xfId="0" applyNumberFormat="1" applyBorder="1" applyAlignment="1">
      <alignment/>
    </xf>
    <xf numFmtId="167" fontId="0" fillId="0" borderId="5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/>
    </xf>
    <xf numFmtId="168" fontId="0" fillId="0" borderId="21" xfId="0" applyNumberFormat="1" applyBorder="1" applyAlignment="1">
      <alignment/>
    </xf>
    <xf numFmtId="171" fontId="0" fillId="0" borderId="21" xfId="0" applyNumberFormat="1" applyBorder="1" applyAlignment="1">
      <alignment/>
    </xf>
    <xf numFmtId="168" fontId="0" fillId="0" borderId="14" xfId="0" applyNumberFormat="1" applyBorder="1" applyAlignment="1">
      <alignment/>
    </xf>
    <xf numFmtId="165" fontId="0" fillId="0" borderId="14" xfId="0" applyNumberFormat="1" applyBorder="1" applyAlignment="1">
      <alignment/>
    </xf>
    <xf numFmtId="173" fontId="0" fillId="0" borderId="14" xfId="0" applyNumberFormat="1" applyBorder="1" applyAlignment="1">
      <alignment/>
    </xf>
    <xf numFmtId="167" fontId="0" fillId="0" borderId="14" xfId="0" applyNumberFormat="1" applyBorder="1" applyAlignment="1">
      <alignment/>
    </xf>
    <xf numFmtId="166" fontId="0" fillId="0" borderId="14" xfId="0" applyNumberFormat="1" applyBorder="1" applyAlignment="1">
      <alignment/>
    </xf>
    <xf numFmtId="168" fontId="0" fillId="0" borderId="22" xfId="0" applyNumberFormat="1" applyBorder="1" applyAlignment="1">
      <alignment/>
    </xf>
    <xf numFmtId="167" fontId="0" fillId="0" borderId="22" xfId="0" applyNumberFormat="1" applyBorder="1" applyAlignment="1">
      <alignment/>
    </xf>
    <xf numFmtId="0" fontId="0" fillId="0" borderId="6" xfId="0" applyBorder="1" applyAlignment="1">
      <alignment/>
    </xf>
    <xf numFmtId="169" fontId="0" fillId="0" borderId="23" xfId="19" applyNumberFormat="1" applyBorder="1" applyAlignment="1">
      <alignment/>
    </xf>
    <xf numFmtId="169" fontId="0" fillId="0" borderId="8" xfId="19" applyNumberFormat="1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9" fontId="0" fillId="0" borderId="24" xfId="19" applyBorder="1" applyAlignment="1">
      <alignment/>
    </xf>
    <xf numFmtId="167" fontId="0" fillId="0" borderId="12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26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vertical="top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7" fontId="4" fillId="0" borderId="28" xfId="0" applyNumberFormat="1" applyFont="1" applyBorder="1" applyAlignment="1">
      <alignment horizontal="center" vertical="center" wrapText="1"/>
    </xf>
    <xf numFmtId="168" fontId="0" fillId="0" borderId="33" xfId="0" applyNumberFormat="1" applyBorder="1" applyAlignment="1">
      <alignment/>
    </xf>
    <xf numFmtId="166" fontId="0" fillId="0" borderId="33" xfId="0" applyNumberFormat="1" applyBorder="1" applyAlignment="1">
      <alignment/>
    </xf>
    <xf numFmtId="170" fontId="0" fillId="0" borderId="33" xfId="0" applyNumberFormat="1" applyBorder="1" applyAlignment="1">
      <alignment/>
    </xf>
    <xf numFmtId="167" fontId="0" fillId="0" borderId="33" xfId="0" applyNumberFormat="1" applyBorder="1" applyAlignment="1">
      <alignment/>
    </xf>
    <xf numFmtId="167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7" fontId="4" fillId="0" borderId="3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 horizontal="center" vertical="center" wrapText="1"/>
    </xf>
    <xf numFmtId="9" fontId="3" fillId="0" borderId="0" xfId="19" applyFont="1" applyBorder="1" applyAlignment="1">
      <alignment/>
    </xf>
    <xf numFmtId="9" fontId="0" fillId="0" borderId="0" xfId="19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39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69" fontId="0" fillId="0" borderId="13" xfId="19" applyNumberFormat="1" applyBorder="1" applyAlignment="1">
      <alignment/>
    </xf>
    <xf numFmtId="9" fontId="0" fillId="0" borderId="1" xfId="19" applyBorder="1" applyAlignment="1">
      <alignment/>
    </xf>
    <xf numFmtId="9" fontId="0" fillId="0" borderId="33" xfId="19" applyBorder="1" applyAlignment="1">
      <alignment/>
    </xf>
    <xf numFmtId="9" fontId="0" fillId="0" borderId="34" xfId="19" applyBorder="1" applyAlignment="1">
      <alignment/>
    </xf>
    <xf numFmtId="0" fontId="5" fillId="0" borderId="4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9" fontId="0" fillId="0" borderId="23" xfId="19" applyBorder="1" applyAlignment="1">
      <alignment/>
    </xf>
    <xf numFmtId="9" fontId="0" fillId="0" borderId="2" xfId="19" applyBorder="1" applyAlignment="1">
      <alignment/>
    </xf>
    <xf numFmtId="9" fontId="0" fillId="0" borderId="12" xfId="19" applyBorder="1" applyAlignment="1">
      <alignment/>
    </xf>
    <xf numFmtId="0" fontId="0" fillId="0" borderId="15" xfId="0" applyBorder="1" applyAlignment="1">
      <alignment vertical="top"/>
    </xf>
    <xf numFmtId="170" fontId="0" fillId="0" borderId="22" xfId="0" applyNumberFormat="1" applyBorder="1" applyAlignment="1">
      <alignment/>
    </xf>
    <xf numFmtId="0" fontId="0" fillId="0" borderId="4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2" xfId="0" applyBorder="1" applyAlignment="1">
      <alignment horizontal="left"/>
    </xf>
    <xf numFmtId="0" fontId="4" fillId="0" borderId="4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7" fontId="4" fillId="0" borderId="39" xfId="0" applyNumberFormat="1" applyFont="1" applyBorder="1" applyAlignment="1">
      <alignment horizontal="center" vertical="center" wrapText="1"/>
    </xf>
    <xf numFmtId="9" fontId="0" fillId="0" borderId="15" xfId="19" applyBorder="1" applyAlignment="1">
      <alignment/>
    </xf>
    <xf numFmtId="9" fontId="0" fillId="0" borderId="14" xfId="19" applyBorder="1" applyAlignment="1">
      <alignment/>
    </xf>
    <xf numFmtId="9" fontId="0" fillId="0" borderId="25" xfId="19" applyBorder="1" applyAlignment="1">
      <alignment/>
    </xf>
    <xf numFmtId="0" fontId="0" fillId="0" borderId="41" xfId="0" applyBorder="1" applyAlignment="1">
      <alignment shrinkToFit="1"/>
    </xf>
    <xf numFmtId="0" fontId="4" fillId="0" borderId="12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36" xfId="0" applyBorder="1" applyAlignment="1">
      <alignment horizontal="center"/>
    </xf>
    <xf numFmtId="177" fontId="4" fillId="0" borderId="31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4" xfId="0" applyBorder="1" applyAlignment="1">
      <alignment vertical="top"/>
    </xf>
    <xf numFmtId="167" fontId="0" fillId="0" borderId="25" xfId="0" applyNumberFormat="1" applyBorder="1" applyAlignment="1">
      <alignment/>
    </xf>
    <xf numFmtId="9" fontId="0" fillId="0" borderId="43" xfId="19" applyBorder="1" applyAlignment="1">
      <alignment/>
    </xf>
    <xf numFmtId="9" fontId="0" fillId="0" borderId="44" xfId="19" applyBorder="1" applyAlignment="1">
      <alignment/>
    </xf>
    <xf numFmtId="9" fontId="0" fillId="0" borderId="52" xfId="19" applyBorder="1" applyAlignment="1">
      <alignment/>
    </xf>
    <xf numFmtId="9" fontId="0" fillId="0" borderId="20" xfId="19" applyBorder="1" applyAlignment="1">
      <alignment/>
    </xf>
    <xf numFmtId="9" fontId="0" fillId="0" borderId="53" xfId="19" applyBorder="1" applyAlignment="1">
      <alignment/>
    </xf>
    <xf numFmtId="9" fontId="0" fillId="0" borderId="51" xfId="19" applyBorder="1" applyAlignment="1">
      <alignment/>
    </xf>
    <xf numFmtId="9" fontId="0" fillId="0" borderId="21" xfId="19" applyBorder="1" applyAlignment="1">
      <alignment/>
    </xf>
    <xf numFmtId="173" fontId="0" fillId="0" borderId="43" xfId="0" applyNumberFormat="1" applyBorder="1" applyAlignment="1">
      <alignment/>
    </xf>
    <xf numFmtId="167" fontId="0" fillId="0" borderId="43" xfId="0" applyNumberFormat="1" applyBorder="1" applyAlignment="1">
      <alignment/>
    </xf>
    <xf numFmtId="9" fontId="0" fillId="0" borderId="46" xfId="19" applyBorder="1" applyAlignment="1">
      <alignment/>
    </xf>
    <xf numFmtId="0" fontId="3" fillId="0" borderId="5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8" fontId="0" fillId="0" borderId="43" xfId="0" applyNumberFormat="1" applyBorder="1" applyAlignment="1">
      <alignment/>
    </xf>
    <xf numFmtId="166" fontId="0" fillId="0" borderId="43" xfId="0" applyNumberFormat="1" applyBorder="1" applyAlignment="1">
      <alignment/>
    </xf>
    <xf numFmtId="175" fontId="0" fillId="0" borderId="43" xfId="0" applyNumberFormat="1" applyBorder="1" applyAlignment="1">
      <alignment/>
    </xf>
    <xf numFmtId="173" fontId="0" fillId="0" borderId="44" xfId="0" applyNumberFormat="1" applyBorder="1" applyAlignment="1">
      <alignment/>
    </xf>
    <xf numFmtId="168" fontId="0" fillId="0" borderId="44" xfId="0" applyNumberFormat="1" applyBorder="1" applyAlignment="1">
      <alignment/>
    </xf>
    <xf numFmtId="166" fontId="0" fillId="0" borderId="44" xfId="0" applyNumberFormat="1" applyBorder="1" applyAlignment="1">
      <alignment/>
    </xf>
    <xf numFmtId="167" fontId="0" fillId="0" borderId="44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55" xfId="0" applyBorder="1" applyAlignment="1">
      <alignment/>
    </xf>
    <xf numFmtId="0" fontId="3" fillId="0" borderId="41" xfId="0" applyFont="1" applyBorder="1" applyAlignment="1">
      <alignment/>
    </xf>
    <xf numFmtId="169" fontId="0" fillId="0" borderId="42" xfId="19" applyNumberFormat="1" applyBorder="1" applyAlignment="1">
      <alignment/>
    </xf>
    <xf numFmtId="169" fontId="0" fillId="0" borderId="9" xfId="19" applyNumberFormat="1" applyBorder="1" applyAlignment="1">
      <alignment/>
    </xf>
    <xf numFmtId="169" fontId="0" fillId="0" borderId="0" xfId="19" applyNumberFormat="1" applyBorder="1" applyAlignment="1">
      <alignment/>
    </xf>
    <xf numFmtId="169" fontId="0" fillId="0" borderId="38" xfId="19" applyNumberFormat="1" applyBorder="1" applyAlignment="1">
      <alignment/>
    </xf>
    <xf numFmtId="169" fontId="0" fillId="0" borderId="24" xfId="19" applyNumberFormat="1" applyBorder="1" applyAlignment="1">
      <alignment/>
    </xf>
    <xf numFmtId="169" fontId="0" fillId="0" borderId="55" xfId="19" applyNumberFormat="1" applyBorder="1" applyAlignment="1">
      <alignment/>
    </xf>
    <xf numFmtId="0" fontId="3" fillId="0" borderId="5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168" fontId="4" fillId="0" borderId="57" xfId="0" applyNumberFormat="1" applyFont="1" applyBorder="1" applyAlignment="1">
      <alignment wrapText="1"/>
    </xf>
    <xf numFmtId="0" fontId="4" fillId="0" borderId="53" xfId="0" applyFont="1" applyBorder="1" applyAlignment="1">
      <alignment wrapText="1"/>
    </xf>
    <xf numFmtId="0" fontId="4" fillId="0" borderId="50" xfId="0" applyFont="1" applyBorder="1" applyAlignment="1">
      <alignment wrapText="1"/>
    </xf>
    <xf numFmtId="0" fontId="4" fillId="0" borderId="51" xfId="0" applyFont="1" applyBorder="1" applyAlignment="1">
      <alignment wrapText="1"/>
    </xf>
    <xf numFmtId="168" fontId="4" fillId="0" borderId="43" xfId="0" applyNumberFormat="1" applyFont="1" applyBorder="1" applyAlignment="1">
      <alignment wrapText="1"/>
    </xf>
    <xf numFmtId="0" fontId="4" fillId="0" borderId="44" xfId="0" applyFont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workbookViewId="0" topLeftCell="A23">
      <selection activeCell="G38" sqref="G38"/>
    </sheetView>
  </sheetViews>
  <sheetFormatPr defaultColWidth="9.00390625" defaultRowHeight="12.75"/>
  <cols>
    <col min="1" max="1" width="10.875" style="0" customWidth="1"/>
    <col min="2" max="2" width="3.625" style="0" hidden="1" customWidth="1"/>
    <col min="3" max="3" width="8.625" style="0" hidden="1" customWidth="1"/>
    <col min="4" max="4" width="8.875" style="0" hidden="1" customWidth="1"/>
    <col min="5" max="5" width="8.75390625" style="0" hidden="1" customWidth="1"/>
    <col min="6" max="6" width="8.875" style="0" hidden="1" customWidth="1"/>
    <col min="7" max="7" width="8.125" style="0" customWidth="1"/>
    <col min="8" max="8" width="8.875" style="0" hidden="1" customWidth="1"/>
    <col min="9" max="9" width="8.25390625" style="0" hidden="1" customWidth="1"/>
    <col min="10" max="10" width="8.375" style="0" hidden="1" customWidth="1"/>
    <col min="11" max="11" width="8.00390625" style="0" hidden="1" customWidth="1"/>
    <col min="12" max="12" width="8.25390625" style="0" hidden="1" customWidth="1"/>
    <col min="13" max="13" width="7.75390625" style="0" customWidth="1"/>
    <col min="14" max="14" width="8.00390625" style="0" customWidth="1"/>
    <col min="15" max="15" width="7.875" style="0" customWidth="1"/>
    <col min="16" max="17" width="8.00390625" style="0" customWidth="1"/>
    <col min="18" max="18" width="7.25390625" style="0" customWidth="1"/>
    <col min="19" max="19" width="5.875" style="0" customWidth="1"/>
    <col min="20" max="20" width="6.25390625" style="0" customWidth="1"/>
    <col min="21" max="21" width="5.375" style="0" customWidth="1"/>
    <col min="22" max="22" width="6.125" style="0" customWidth="1"/>
    <col min="23" max="23" width="5.875" style="0" customWidth="1"/>
    <col min="24" max="24" width="6.25390625" style="0" customWidth="1"/>
    <col min="25" max="25" width="5.375" style="0" customWidth="1"/>
    <col min="26" max="26" width="6.125" style="0" customWidth="1"/>
    <col min="27" max="27" width="5.875" style="0" customWidth="1"/>
    <col min="28" max="28" width="6.25390625" style="0" customWidth="1"/>
    <col min="29" max="29" width="5.375" style="0" customWidth="1"/>
    <col min="30" max="30" width="6.125" style="0" customWidth="1"/>
    <col min="31" max="31" width="5.875" style="0" customWidth="1"/>
    <col min="32" max="32" width="6.25390625" style="0" customWidth="1"/>
    <col min="33" max="33" width="5.375" style="0" customWidth="1"/>
    <col min="34" max="34" width="6.125" style="0" customWidth="1"/>
  </cols>
  <sheetData>
    <row r="1" spans="1:2" ht="27.75" thickBot="1">
      <c r="A1" s="4" t="s">
        <v>0</v>
      </c>
      <c r="B1" s="1"/>
    </row>
    <row r="2" spans="1:34" ht="21.75" customHeight="1" thickBot="1">
      <c r="A2" s="4"/>
      <c r="B2" s="1"/>
      <c r="G2" s="99"/>
      <c r="H2" s="100"/>
      <c r="I2" s="100"/>
      <c r="J2" s="100"/>
      <c r="K2" s="100"/>
      <c r="L2" s="100"/>
      <c r="M2" s="152" t="s">
        <v>52</v>
      </c>
      <c r="N2" s="100"/>
      <c r="O2" s="99"/>
      <c r="P2" s="100" t="s">
        <v>45</v>
      </c>
      <c r="Q2" s="100"/>
      <c r="R2" s="101"/>
      <c r="S2" s="99"/>
      <c r="T2" s="100"/>
      <c r="U2" s="100"/>
      <c r="V2" s="100"/>
      <c r="W2" s="100"/>
      <c r="X2" s="149" t="s">
        <v>51</v>
      </c>
      <c r="Y2" s="100"/>
      <c r="Z2" s="100"/>
      <c r="AA2" s="100"/>
      <c r="AB2" s="100"/>
      <c r="AC2" s="100"/>
      <c r="AD2" s="100"/>
      <c r="AE2" s="100"/>
      <c r="AF2" s="100"/>
      <c r="AG2" s="100"/>
      <c r="AH2" s="101"/>
    </row>
    <row r="3" spans="5:34" ht="15" thickBot="1">
      <c r="E3" s="59" t="s">
        <v>37</v>
      </c>
      <c r="F3" s="22"/>
      <c r="G3" s="185" t="s">
        <v>58</v>
      </c>
      <c r="H3" s="121"/>
      <c r="I3" s="121"/>
      <c r="J3" s="121"/>
      <c r="K3" s="121"/>
      <c r="L3" s="121"/>
      <c r="M3" s="150" t="s">
        <v>53</v>
      </c>
      <c r="N3" s="151"/>
      <c r="O3" s="110" t="s">
        <v>50</v>
      </c>
      <c r="R3" s="122"/>
      <c r="S3" s="147"/>
      <c r="T3" s="132" t="s">
        <v>22</v>
      </c>
      <c r="U3" s="120"/>
      <c r="V3" s="13"/>
      <c r="W3" s="147"/>
      <c r="X3" s="132" t="s">
        <v>55</v>
      </c>
      <c r="Y3" s="120"/>
      <c r="Z3" s="13"/>
      <c r="AA3" s="147"/>
      <c r="AB3" s="132" t="s">
        <v>56</v>
      </c>
      <c r="AC3" s="120"/>
      <c r="AD3" s="13"/>
      <c r="AE3" s="147"/>
      <c r="AF3" s="132" t="s">
        <v>57</v>
      </c>
      <c r="AG3" s="120"/>
      <c r="AH3" s="13"/>
    </row>
    <row r="4" spans="1:34" ht="12.75">
      <c r="A4" s="47" t="s">
        <v>2</v>
      </c>
      <c r="C4" s="37" t="s">
        <v>1</v>
      </c>
      <c r="D4" s="48"/>
      <c r="E4" s="11" t="s">
        <v>38</v>
      </c>
      <c r="F4" s="60" t="s">
        <v>39</v>
      </c>
      <c r="G4" s="186"/>
      <c r="H4" s="103" t="s">
        <v>34</v>
      </c>
      <c r="I4" s="21" t="s">
        <v>35</v>
      </c>
      <c r="J4" s="22"/>
      <c r="K4" s="22"/>
      <c r="L4" s="22"/>
      <c r="M4" s="141" t="s">
        <v>43</v>
      </c>
      <c r="N4" s="142" t="s">
        <v>44</v>
      </c>
      <c r="O4" s="129" t="s">
        <v>48</v>
      </c>
      <c r="P4" s="86"/>
      <c r="Q4" s="130" t="s">
        <v>49</v>
      </c>
      <c r="R4" s="131"/>
      <c r="S4" s="110"/>
      <c r="T4" s="103"/>
      <c r="U4" s="103"/>
      <c r="V4" s="104"/>
      <c r="W4" s="110"/>
      <c r="X4" s="103"/>
      <c r="Y4" s="103"/>
      <c r="Z4" s="104"/>
      <c r="AA4" s="110"/>
      <c r="AB4" s="103"/>
      <c r="AC4" s="103"/>
      <c r="AD4" s="104"/>
      <c r="AE4" s="110"/>
      <c r="AF4" s="103"/>
      <c r="AG4" s="103"/>
      <c r="AH4" s="104"/>
    </row>
    <row r="5" spans="1:34" ht="34.5" thickBot="1">
      <c r="A5" s="46" t="s">
        <v>3</v>
      </c>
      <c r="B5" s="155" t="s">
        <v>7</v>
      </c>
      <c r="C5" s="15" t="s">
        <v>4</v>
      </c>
      <c r="D5" s="49" t="s">
        <v>5</v>
      </c>
      <c r="E5" s="15" t="s">
        <v>4</v>
      </c>
      <c r="F5" s="49" t="s">
        <v>4</v>
      </c>
      <c r="G5" s="137" t="s">
        <v>5</v>
      </c>
      <c r="H5" s="137" t="s">
        <v>5</v>
      </c>
      <c r="I5" s="137" t="s">
        <v>5</v>
      </c>
      <c r="J5" s="137" t="s">
        <v>5</v>
      </c>
      <c r="K5" s="137" t="s">
        <v>5</v>
      </c>
      <c r="L5" s="133" t="s">
        <v>5</v>
      </c>
      <c r="M5" s="133" t="s">
        <v>5</v>
      </c>
      <c r="N5" s="136" t="s">
        <v>5</v>
      </c>
      <c r="O5" s="138" t="s">
        <v>22</v>
      </c>
      <c r="P5" s="139" t="s">
        <v>27</v>
      </c>
      <c r="Q5" s="139" t="s">
        <v>32</v>
      </c>
      <c r="R5" s="140" t="s">
        <v>33</v>
      </c>
      <c r="S5" s="133" t="s">
        <v>54</v>
      </c>
      <c r="T5" s="134" t="s">
        <v>36</v>
      </c>
      <c r="U5" s="148" t="s">
        <v>46</v>
      </c>
      <c r="V5" s="135" t="s">
        <v>47</v>
      </c>
      <c r="W5" s="133" t="s">
        <v>54</v>
      </c>
      <c r="X5" s="134" t="s">
        <v>36</v>
      </c>
      <c r="Y5" s="148" t="s">
        <v>46</v>
      </c>
      <c r="Z5" s="135" t="s">
        <v>47</v>
      </c>
      <c r="AA5" s="133" t="s">
        <v>54</v>
      </c>
      <c r="AB5" s="134" t="s">
        <v>36</v>
      </c>
      <c r="AC5" s="148" t="s">
        <v>46</v>
      </c>
      <c r="AD5" s="135" t="s">
        <v>47</v>
      </c>
      <c r="AE5" s="137" t="s">
        <v>54</v>
      </c>
      <c r="AF5" s="134" t="s">
        <v>36</v>
      </c>
      <c r="AG5" s="148" t="s">
        <v>46</v>
      </c>
      <c r="AH5" s="135" t="s">
        <v>47</v>
      </c>
    </row>
    <row r="6" spans="1:34" ht="12.75">
      <c r="A6" s="88"/>
      <c r="B6" s="2"/>
      <c r="C6" s="89"/>
      <c r="D6" s="90"/>
      <c r="E6" s="89"/>
      <c r="F6" s="90"/>
      <c r="G6" s="93">
        <f>G7/4.18</f>
        <v>1722.488038277512</v>
      </c>
      <c r="H6" s="105"/>
      <c r="I6" s="89"/>
      <c r="J6" s="91"/>
      <c r="K6" s="91"/>
      <c r="L6" s="92"/>
      <c r="M6" s="187" t="s">
        <v>59</v>
      </c>
      <c r="N6" s="188"/>
      <c r="O6" s="143">
        <f>O7/4.18</f>
        <v>1080.1435406698565</v>
      </c>
      <c r="P6" s="153">
        <f>P7/4.18</f>
        <v>769.4976076555024</v>
      </c>
      <c r="Q6" s="153">
        <f>Q7/4.18</f>
        <v>1265.6937799043062</v>
      </c>
      <c r="R6" s="102">
        <f>R7/4.18</f>
        <v>843.7545454545455</v>
      </c>
      <c r="S6" s="105"/>
      <c r="T6" s="123"/>
      <c r="U6" s="167"/>
      <c r="V6" s="168"/>
      <c r="W6" s="154"/>
      <c r="X6" s="123"/>
      <c r="Y6" s="167"/>
      <c r="Z6" s="168"/>
      <c r="AA6" s="154"/>
      <c r="AB6" s="123"/>
      <c r="AC6" s="167"/>
      <c r="AD6" s="168"/>
      <c r="AE6" s="154"/>
      <c r="AF6" s="123"/>
      <c r="AG6" s="167"/>
      <c r="AH6" s="168"/>
    </row>
    <row r="7" spans="1:34" ht="16.5" customHeight="1">
      <c r="A7" s="127" t="s">
        <v>8</v>
      </c>
      <c r="B7" t="s">
        <v>6</v>
      </c>
      <c r="C7" s="43">
        <v>4400</v>
      </c>
      <c r="D7" s="50">
        <v>7200</v>
      </c>
      <c r="E7" s="43">
        <v>4550</v>
      </c>
      <c r="F7" s="50">
        <v>4680</v>
      </c>
      <c r="G7" s="75">
        <v>7200</v>
      </c>
      <c r="H7" s="106">
        <v>0.6</v>
      </c>
      <c r="I7" s="76">
        <v>3225</v>
      </c>
      <c r="J7" s="77">
        <v>2297.5</v>
      </c>
      <c r="K7" s="77">
        <v>3779</v>
      </c>
      <c r="L7" s="78">
        <v>2519.21</v>
      </c>
      <c r="M7" s="189"/>
      <c r="N7" s="190"/>
      <c r="O7" s="76">
        <f aca="true" t="shared" si="0" ref="O7:O20">I7*(1+(1-$H7))</f>
        <v>4515</v>
      </c>
      <c r="P7" s="77">
        <f aca="true" t="shared" si="1" ref="P7:P20">J7*(1+(1-$H7))</f>
        <v>3216.5</v>
      </c>
      <c r="Q7" s="77">
        <f aca="true" t="shared" si="2" ref="Q7:Q20">K7*(1+(1-$H7))</f>
        <v>5290.599999999999</v>
      </c>
      <c r="R7" s="78">
        <f aca="true" t="shared" si="3" ref="R7:R20">L7*(1+(1-$H7))</f>
        <v>3526.894</v>
      </c>
      <c r="S7" s="117">
        <f>O7/$G7</f>
        <v>0.6270833333333333</v>
      </c>
      <c r="T7" s="14">
        <v>1</v>
      </c>
      <c r="U7" s="160"/>
      <c r="V7" s="162"/>
      <c r="W7" s="144">
        <f>P7/$G7</f>
        <v>0.4467361111111111</v>
      </c>
      <c r="X7" s="14">
        <v>1</v>
      </c>
      <c r="Y7" s="160"/>
      <c r="Z7" s="162"/>
      <c r="AA7" s="144">
        <f>Q7/$G7</f>
        <v>0.7348055555555555</v>
      </c>
      <c r="AB7" s="14">
        <v>1</v>
      </c>
      <c r="AC7" s="160"/>
      <c r="AD7" s="162"/>
      <c r="AE7" s="144">
        <f>R7/$G7</f>
        <v>0.4898463888888889</v>
      </c>
      <c r="AF7" s="14">
        <v>1</v>
      </c>
      <c r="AG7" s="160"/>
      <c r="AH7" s="162"/>
    </row>
    <row r="8" spans="1:34" ht="16.5" customHeight="1">
      <c r="A8" s="44" t="s">
        <v>10</v>
      </c>
      <c r="B8" t="s">
        <v>11</v>
      </c>
      <c r="C8" s="38">
        <v>15</v>
      </c>
      <c r="D8" s="51">
        <v>24</v>
      </c>
      <c r="E8" s="38">
        <v>13</v>
      </c>
      <c r="F8" s="61">
        <v>15.6</v>
      </c>
      <c r="G8" s="63">
        <v>24</v>
      </c>
      <c r="H8" s="107">
        <v>0.6</v>
      </c>
      <c r="I8" s="23">
        <v>17.2</v>
      </c>
      <c r="J8" s="16">
        <v>12.36</v>
      </c>
      <c r="K8" s="16">
        <v>16.94</v>
      </c>
      <c r="L8" s="24">
        <v>13.4</v>
      </c>
      <c r="M8" s="191" t="s">
        <v>60</v>
      </c>
      <c r="N8" s="192"/>
      <c r="O8" s="23">
        <f t="shared" si="0"/>
        <v>24.08</v>
      </c>
      <c r="P8" s="16">
        <f t="shared" si="1"/>
        <v>17.304</v>
      </c>
      <c r="Q8" s="16">
        <f t="shared" si="2"/>
        <v>23.716</v>
      </c>
      <c r="R8" s="24">
        <f t="shared" si="3"/>
        <v>18.759999999999998</v>
      </c>
      <c r="S8" s="118">
        <f aca="true" t="shared" si="4" ref="S8:S23">O8/$G8</f>
        <v>1.0033333333333332</v>
      </c>
      <c r="T8" s="157">
        <f>(S8/S$7)*T$7</f>
        <v>1.5999999999999999</v>
      </c>
      <c r="U8" s="159"/>
      <c r="V8" s="161"/>
      <c r="W8" s="158">
        <f aca="true" t="shared" si="5" ref="W8:W23">P8/$G8</f>
        <v>0.721</v>
      </c>
      <c r="X8" s="7">
        <f>(W8/W$7)*X$7</f>
        <v>1.6139281828073992</v>
      </c>
      <c r="Y8" s="159"/>
      <c r="Z8" s="161"/>
      <c r="AA8" s="145">
        <f>Q8/$G8</f>
        <v>0.9881666666666667</v>
      </c>
      <c r="AB8" s="7">
        <f>(AA8/AA$7)*AB$7</f>
        <v>1.344800211696216</v>
      </c>
      <c r="AC8" s="159"/>
      <c r="AD8" s="161"/>
      <c r="AE8" s="145">
        <f aca="true" t="shared" si="6" ref="AE8:AE23">R8/$G8</f>
        <v>0.7816666666666666</v>
      </c>
      <c r="AF8" s="7">
        <f>(AE8/AE$7)*AF$7</f>
        <v>1.5957383465451471</v>
      </c>
      <c r="AG8" s="159"/>
      <c r="AH8" s="161"/>
    </row>
    <row r="9" spans="1:34" ht="16.5" customHeight="1">
      <c r="A9" s="44" t="s">
        <v>9</v>
      </c>
      <c r="B9" t="s">
        <v>11</v>
      </c>
      <c r="C9" s="38">
        <v>24</v>
      </c>
      <c r="D9" s="51">
        <v>42</v>
      </c>
      <c r="E9" s="38">
        <v>26</v>
      </c>
      <c r="F9" s="61">
        <v>27.3</v>
      </c>
      <c r="G9" s="63">
        <v>42</v>
      </c>
      <c r="H9" s="107">
        <v>0.6</v>
      </c>
      <c r="I9" s="23">
        <v>4.7</v>
      </c>
      <c r="J9" s="16">
        <v>4.18</v>
      </c>
      <c r="K9" s="16">
        <v>6.09</v>
      </c>
      <c r="L9" s="24">
        <v>5.96</v>
      </c>
      <c r="M9" s="193"/>
      <c r="N9" s="194"/>
      <c r="O9" s="23">
        <f t="shared" si="0"/>
        <v>6.58</v>
      </c>
      <c r="P9" s="16">
        <f t="shared" si="1"/>
        <v>5.851999999999999</v>
      </c>
      <c r="Q9" s="16">
        <f t="shared" si="2"/>
        <v>8.526</v>
      </c>
      <c r="R9" s="24">
        <f t="shared" si="3"/>
        <v>8.344</v>
      </c>
      <c r="S9" s="118">
        <f t="shared" si="4"/>
        <v>0.15666666666666668</v>
      </c>
      <c r="T9" s="157">
        <f>(S9/S$7)*T$7</f>
        <v>0.24983388704318937</v>
      </c>
      <c r="U9" s="160"/>
      <c r="V9" s="162"/>
      <c r="W9" s="158">
        <f t="shared" si="5"/>
        <v>0.1393333333333333</v>
      </c>
      <c r="X9" s="7">
        <f>(W9/W$7)*X$7</f>
        <v>0.3118918078656925</v>
      </c>
      <c r="Y9" s="160"/>
      <c r="Z9" s="162"/>
      <c r="AA9" s="145">
        <f aca="true" t="shared" si="7" ref="AA9:AA23">Q9/$G9</f>
        <v>0.20299999999999999</v>
      </c>
      <c r="AB9" s="7">
        <f>(AA9/AA$7)*AB$7</f>
        <v>0.27626356178883305</v>
      </c>
      <c r="AC9" s="160"/>
      <c r="AD9" s="162"/>
      <c r="AE9" s="145">
        <f t="shared" si="6"/>
        <v>0.19866666666666666</v>
      </c>
      <c r="AF9" s="7">
        <f>(AE9/AE$7)*AF$7</f>
        <v>0.40556931963364934</v>
      </c>
      <c r="AG9" s="160"/>
      <c r="AH9" s="162"/>
    </row>
    <row r="10" spans="1:34" ht="16.5" customHeight="1">
      <c r="A10" s="44" t="s">
        <v>42</v>
      </c>
      <c r="B10" t="s">
        <v>11</v>
      </c>
      <c r="C10" s="38">
        <v>39</v>
      </c>
      <c r="D10" s="51">
        <v>66</v>
      </c>
      <c r="E10" s="38">
        <v>39</v>
      </c>
      <c r="F10" s="61">
        <v>42.9</v>
      </c>
      <c r="G10" s="63">
        <v>66</v>
      </c>
      <c r="H10" s="107">
        <v>0.6</v>
      </c>
      <c r="I10" s="23">
        <v>23.2</v>
      </c>
      <c r="J10" s="16">
        <v>16.54</v>
      </c>
      <c r="K10" s="16">
        <v>23.02</v>
      </c>
      <c r="L10" s="24">
        <v>19.36</v>
      </c>
      <c r="M10" s="68">
        <v>22</v>
      </c>
      <c r="N10" s="94">
        <v>27</v>
      </c>
      <c r="O10" s="23">
        <f t="shared" si="0"/>
        <v>32.48</v>
      </c>
      <c r="P10" s="16">
        <f t="shared" si="1"/>
        <v>23.156</v>
      </c>
      <c r="Q10" s="16">
        <f t="shared" si="2"/>
        <v>32.227999999999994</v>
      </c>
      <c r="R10" s="24">
        <f t="shared" si="3"/>
        <v>27.104</v>
      </c>
      <c r="S10" s="118">
        <f t="shared" si="4"/>
        <v>0.49212121212121207</v>
      </c>
      <c r="T10" s="7">
        <f>(S10/S$7)*T$7</f>
        <v>0.7847780126849894</v>
      </c>
      <c r="U10" s="124">
        <f>O10/N10</f>
        <v>1.2029629629629628</v>
      </c>
      <c r="V10" s="117">
        <f>O10/M10</f>
        <v>1.4763636363636363</v>
      </c>
      <c r="W10" s="145">
        <f t="shared" si="5"/>
        <v>0.35084848484848485</v>
      </c>
      <c r="X10" s="7">
        <f>(W10/W$7)*X$7</f>
        <v>0.7853595805717677</v>
      </c>
      <c r="Y10" s="125">
        <f>P10/N10</f>
        <v>0.8576296296296296</v>
      </c>
      <c r="Z10" s="118">
        <f>P10/M10</f>
        <v>1.0525454545454545</v>
      </c>
      <c r="AA10" s="145">
        <f t="shared" si="7"/>
        <v>0.48830303030303024</v>
      </c>
      <c r="AB10" s="7">
        <f>(AA10/AA$7)*AB$7</f>
        <v>0.6645336669152493</v>
      </c>
      <c r="AC10" s="125">
        <f>Q10/N10</f>
        <v>1.1936296296296294</v>
      </c>
      <c r="AD10" s="118">
        <f>Q10/M10</f>
        <v>1.4649090909090907</v>
      </c>
      <c r="AE10" s="145">
        <f t="shared" si="6"/>
        <v>0.4106666666666667</v>
      </c>
      <c r="AF10" s="7">
        <f>(AE10/AE$7)*AF$7</f>
        <v>0.8383580566923758</v>
      </c>
      <c r="AG10" s="125">
        <f>R10/N10</f>
        <v>1.0038518518518518</v>
      </c>
      <c r="AH10" s="8">
        <f>R10/M10</f>
        <v>1.232</v>
      </c>
    </row>
    <row r="11" spans="1:34" ht="16.5" customHeight="1">
      <c r="A11" s="44" t="s">
        <v>23</v>
      </c>
      <c r="B11" t="s">
        <v>11</v>
      </c>
      <c r="C11" s="38">
        <v>37</v>
      </c>
      <c r="D11" s="51">
        <v>60</v>
      </c>
      <c r="E11" s="56">
        <v>35.75</v>
      </c>
      <c r="F11" s="51">
        <v>39</v>
      </c>
      <c r="G11" s="64">
        <v>60</v>
      </c>
      <c r="H11" s="107">
        <v>0.6</v>
      </c>
      <c r="I11" s="23">
        <v>23.2</v>
      </c>
      <c r="J11" s="16">
        <v>10.01</v>
      </c>
      <c r="K11" s="16">
        <v>32.85</v>
      </c>
      <c r="L11" s="24">
        <v>17.35</v>
      </c>
      <c r="M11" s="68">
        <v>20</v>
      </c>
      <c r="N11" s="94">
        <v>25</v>
      </c>
      <c r="O11" s="23">
        <f t="shared" si="0"/>
        <v>32.48</v>
      </c>
      <c r="P11" s="16">
        <f t="shared" si="1"/>
        <v>14.014</v>
      </c>
      <c r="Q11" s="16">
        <f t="shared" si="2"/>
        <v>45.99</v>
      </c>
      <c r="R11" s="24">
        <f t="shared" si="3"/>
        <v>24.29</v>
      </c>
      <c r="S11" s="118">
        <f t="shared" si="4"/>
        <v>0.5413333333333333</v>
      </c>
      <c r="T11" s="7">
        <f aca="true" t="shared" si="8" ref="T11:T23">(S11/S$7)*T$7</f>
        <v>0.8632558139534884</v>
      </c>
      <c r="U11" s="124">
        <f>O11/N11</f>
        <v>1.2992</v>
      </c>
      <c r="V11" s="117">
        <f>O11/M11</f>
        <v>1.6239999999999999</v>
      </c>
      <c r="W11" s="145">
        <f t="shared" si="5"/>
        <v>0.23356666666666664</v>
      </c>
      <c r="X11" s="7">
        <f aca="true" t="shared" si="9" ref="X11:X23">(W11/W$7)*X$7</f>
        <v>0.522829162132753</v>
      </c>
      <c r="Y11" s="125">
        <f>P11/N11</f>
        <v>0.56056</v>
      </c>
      <c r="Z11" s="118">
        <f>P11/M11</f>
        <v>0.7007</v>
      </c>
      <c r="AA11" s="145">
        <f t="shared" si="7"/>
        <v>0.7665000000000001</v>
      </c>
      <c r="AB11" s="7">
        <f aca="true" t="shared" si="10" ref="AB11:AB23">(AA11/AA$7)*AB$7</f>
        <v>1.0431331039957663</v>
      </c>
      <c r="AC11" s="125">
        <f>Q11/N11</f>
        <v>1.8396000000000001</v>
      </c>
      <c r="AD11" s="118">
        <f>Q11/M11</f>
        <v>2.2995</v>
      </c>
      <c r="AE11" s="145">
        <f t="shared" si="6"/>
        <v>0.4048333333333333</v>
      </c>
      <c r="AF11" s="7">
        <f aca="true" t="shared" si="11" ref="AF11:AF23">(AE11/AE$7)*AF$7</f>
        <v>0.8264495615689046</v>
      </c>
      <c r="AG11" s="125">
        <f>R11/N11</f>
        <v>0.9716</v>
      </c>
      <c r="AH11" s="8">
        <f>R11/M11</f>
        <v>1.2145</v>
      </c>
    </row>
    <row r="12" spans="1:34" ht="16.5" customHeight="1">
      <c r="A12" s="44" t="s">
        <v>28</v>
      </c>
      <c r="B12" t="s">
        <v>11</v>
      </c>
      <c r="C12" s="38" t="s">
        <v>24</v>
      </c>
      <c r="D12" s="51" t="s">
        <v>24</v>
      </c>
      <c r="E12" s="56">
        <v>3.58</v>
      </c>
      <c r="F12" s="51" t="s">
        <v>24</v>
      </c>
      <c r="G12" s="64">
        <f>(E12/60)*100</f>
        <v>5.966666666666667</v>
      </c>
      <c r="H12" s="107">
        <v>0.6</v>
      </c>
      <c r="I12" s="23">
        <v>4.3</v>
      </c>
      <c r="J12" s="16">
        <v>3.29</v>
      </c>
      <c r="K12" s="16">
        <v>11.09</v>
      </c>
      <c r="L12" s="24">
        <v>3.96</v>
      </c>
      <c r="M12" s="68">
        <v>5</v>
      </c>
      <c r="N12" s="94">
        <v>6</v>
      </c>
      <c r="O12" s="23">
        <f t="shared" si="0"/>
        <v>6.02</v>
      </c>
      <c r="P12" s="16">
        <f t="shared" si="1"/>
        <v>4.606</v>
      </c>
      <c r="Q12" s="16">
        <f t="shared" si="2"/>
        <v>15.525999999999998</v>
      </c>
      <c r="R12" s="24">
        <f t="shared" si="3"/>
        <v>5.544</v>
      </c>
      <c r="S12" s="118">
        <f t="shared" si="4"/>
        <v>1.0089385474860335</v>
      </c>
      <c r="T12" s="7">
        <f t="shared" si="8"/>
        <v>1.6089385474860336</v>
      </c>
      <c r="U12" s="124">
        <f>O12/N12</f>
        <v>1.0033333333333332</v>
      </c>
      <c r="V12" s="117">
        <f>O12/M12</f>
        <v>1.204</v>
      </c>
      <c r="W12" s="145">
        <f t="shared" si="5"/>
        <v>0.7719553072625698</v>
      </c>
      <c r="X12" s="7">
        <f t="shared" si="9"/>
        <v>1.7279894955045865</v>
      </c>
      <c r="Y12" s="125">
        <f>P12/N12</f>
        <v>0.7676666666666666</v>
      </c>
      <c r="Z12" s="118">
        <f>P12/M12</f>
        <v>0.9212</v>
      </c>
      <c r="AA12" s="145">
        <f t="shared" si="7"/>
        <v>2.6021229050279326</v>
      </c>
      <c r="AB12" s="7">
        <f t="shared" si="10"/>
        <v>3.5412401081542955</v>
      </c>
      <c r="AC12" s="125">
        <f>Q12/N12</f>
        <v>2.5876666666666663</v>
      </c>
      <c r="AD12" s="118">
        <f>Q12/M12</f>
        <v>3.1051999999999995</v>
      </c>
      <c r="AE12" s="145">
        <f t="shared" si="6"/>
        <v>0.9291620111731843</v>
      </c>
      <c r="AF12" s="7">
        <f t="shared" si="11"/>
        <v>1.8968436478235318</v>
      </c>
      <c r="AG12" s="125">
        <f>R12/N12</f>
        <v>0.9239999999999999</v>
      </c>
      <c r="AH12" s="8">
        <f>R12/M12</f>
        <v>1.1088</v>
      </c>
    </row>
    <row r="13" spans="1:34" ht="23.25" customHeight="1">
      <c r="A13" s="44" t="s">
        <v>13</v>
      </c>
      <c r="B13" t="s">
        <v>11</v>
      </c>
      <c r="C13" s="38">
        <v>140</v>
      </c>
      <c r="D13" s="51">
        <v>230</v>
      </c>
      <c r="E13" s="23">
        <v>152.1</v>
      </c>
      <c r="F13" s="61">
        <v>149.5</v>
      </c>
      <c r="G13" s="64">
        <v>230</v>
      </c>
      <c r="H13" s="107">
        <v>0.6</v>
      </c>
      <c r="I13" s="23">
        <v>123.7</v>
      </c>
      <c r="J13" s="16">
        <v>100</v>
      </c>
      <c r="K13" s="16">
        <v>133.69</v>
      </c>
      <c r="L13" s="24">
        <v>95.6</v>
      </c>
      <c r="M13" s="195" t="s">
        <v>61</v>
      </c>
      <c r="N13" s="196"/>
      <c r="O13" s="23">
        <f t="shared" si="0"/>
        <v>173.18</v>
      </c>
      <c r="P13" s="16">
        <f t="shared" si="1"/>
        <v>140</v>
      </c>
      <c r="Q13" s="16">
        <f t="shared" si="2"/>
        <v>187.166</v>
      </c>
      <c r="R13" s="39">
        <f t="shared" si="3"/>
        <v>133.83999999999997</v>
      </c>
      <c r="S13" s="118">
        <f t="shared" si="4"/>
        <v>0.7529565217391304</v>
      </c>
      <c r="T13" s="7">
        <f t="shared" si="8"/>
        <v>1.2007280080889788</v>
      </c>
      <c r="U13" s="163"/>
      <c r="V13" s="158"/>
      <c r="W13" s="145">
        <f t="shared" si="5"/>
        <v>0.6086956521739131</v>
      </c>
      <c r="X13" s="7">
        <f t="shared" si="9"/>
        <v>1.3625396224629798</v>
      </c>
      <c r="Y13" s="163"/>
      <c r="Z13" s="158"/>
      <c r="AA13" s="145">
        <f t="shared" si="7"/>
        <v>0.8137652173913044</v>
      </c>
      <c r="AB13" s="7">
        <f t="shared" si="10"/>
        <v>1.1074565389969742</v>
      </c>
      <c r="AC13" s="163"/>
      <c r="AD13" s="158"/>
      <c r="AE13" s="145">
        <f t="shared" si="6"/>
        <v>0.5819130434782608</v>
      </c>
      <c r="AF13" s="7">
        <f t="shared" si="11"/>
        <v>1.187950052664888</v>
      </c>
      <c r="AG13" s="163"/>
      <c r="AH13" s="158"/>
    </row>
    <row r="14" spans="1:34" ht="16.5" customHeight="1">
      <c r="A14" s="44" t="s">
        <v>25</v>
      </c>
      <c r="B14" t="s">
        <v>11</v>
      </c>
      <c r="C14" s="38" t="s">
        <v>24</v>
      </c>
      <c r="D14" s="51" t="s">
        <v>24</v>
      </c>
      <c r="E14" s="23">
        <v>9.1</v>
      </c>
      <c r="F14" s="51" t="s">
        <v>24</v>
      </c>
      <c r="G14" s="64">
        <f>(E14/60)*100</f>
        <v>15.166666666666668</v>
      </c>
      <c r="H14" s="107">
        <v>0.6</v>
      </c>
      <c r="I14" s="23">
        <v>9.1</v>
      </c>
      <c r="J14" s="16">
        <v>7.45</v>
      </c>
      <c r="K14" s="16">
        <v>9.55</v>
      </c>
      <c r="L14" s="24">
        <v>7.01</v>
      </c>
      <c r="M14" s="68">
        <v>15</v>
      </c>
      <c r="N14" s="94">
        <v>15</v>
      </c>
      <c r="O14" s="23">
        <f t="shared" si="0"/>
        <v>12.739999999999998</v>
      </c>
      <c r="P14" s="16">
        <f t="shared" si="1"/>
        <v>10.43</v>
      </c>
      <c r="Q14" s="16">
        <f t="shared" si="2"/>
        <v>13.370000000000001</v>
      </c>
      <c r="R14" s="24">
        <f t="shared" si="3"/>
        <v>9.813999999999998</v>
      </c>
      <c r="S14" s="118">
        <f t="shared" si="4"/>
        <v>0.8399999999999999</v>
      </c>
      <c r="T14" s="7">
        <f t="shared" si="8"/>
        <v>1.33953488372093</v>
      </c>
      <c r="U14" s="124">
        <f>O14/N14</f>
        <v>0.8493333333333333</v>
      </c>
      <c r="V14" s="117">
        <f>O14/M14</f>
        <v>0.8493333333333333</v>
      </c>
      <c r="W14" s="145">
        <f t="shared" si="5"/>
        <v>0.6876923076923076</v>
      </c>
      <c r="X14" s="7">
        <f t="shared" si="9"/>
        <v>1.5393703141254826</v>
      </c>
      <c r="Y14" s="125">
        <f>P14/N14</f>
        <v>0.6953333333333334</v>
      </c>
      <c r="Z14" s="118">
        <f>P14/M14</f>
        <v>0.6953333333333334</v>
      </c>
      <c r="AA14" s="145">
        <f t="shared" si="7"/>
        <v>0.8815384615384615</v>
      </c>
      <c r="AB14" s="7">
        <f t="shared" si="10"/>
        <v>1.1996894346722344</v>
      </c>
      <c r="AC14" s="125">
        <f>Q14/N14</f>
        <v>0.8913333333333334</v>
      </c>
      <c r="AD14" s="118">
        <f aca="true" t="shared" si="12" ref="AD14:AD23">Q14/M14</f>
        <v>0.8913333333333334</v>
      </c>
      <c r="AE14" s="145">
        <f t="shared" si="6"/>
        <v>0.6470769230769229</v>
      </c>
      <c r="AF14" s="7">
        <f t="shared" si="11"/>
        <v>1.3209792656523969</v>
      </c>
      <c r="AG14" s="125">
        <f>R14/N14</f>
        <v>0.6542666666666666</v>
      </c>
      <c r="AH14" s="8">
        <f>R14/M14</f>
        <v>0.6542666666666666</v>
      </c>
    </row>
    <row r="15" spans="1:34" ht="16.5" customHeight="1">
      <c r="A15" s="44" t="s">
        <v>26</v>
      </c>
      <c r="B15" t="s">
        <v>20</v>
      </c>
      <c r="C15" s="38" t="s">
        <v>24</v>
      </c>
      <c r="D15" s="51" t="s">
        <v>24</v>
      </c>
      <c r="E15" s="38">
        <v>108.55</v>
      </c>
      <c r="F15" s="51" t="s">
        <v>24</v>
      </c>
      <c r="G15" s="65">
        <f>(E15/60)*100</f>
        <v>180.91666666666666</v>
      </c>
      <c r="H15" s="65">
        <v>0.6</v>
      </c>
      <c r="I15" s="65">
        <v>27.2</v>
      </c>
      <c r="J15" s="65">
        <v>15.32</v>
      </c>
      <c r="K15" s="65">
        <v>61.04</v>
      </c>
      <c r="L15" s="65">
        <v>31.4</v>
      </c>
      <c r="M15" s="164">
        <v>0</v>
      </c>
      <c r="N15" s="41"/>
      <c r="O15" s="164">
        <f t="shared" si="0"/>
        <v>38.08</v>
      </c>
      <c r="P15" s="36">
        <f t="shared" si="1"/>
        <v>21.448</v>
      </c>
      <c r="Q15" s="36">
        <f t="shared" si="2"/>
        <v>85.45599999999999</v>
      </c>
      <c r="R15" s="172">
        <f t="shared" si="3"/>
        <v>43.959999999999994</v>
      </c>
      <c r="S15" s="118">
        <f t="shared" si="4"/>
        <v>0.2104836480884385</v>
      </c>
      <c r="T15" s="7">
        <f t="shared" si="8"/>
        <v>0.33565498698488533</v>
      </c>
      <c r="U15" s="163"/>
      <c r="V15" s="158"/>
      <c r="W15" s="145">
        <f t="shared" si="5"/>
        <v>0.11855181943804699</v>
      </c>
      <c r="X15" s="7">
        <f t="shared" si="9"/>
        <v>0.26537326284904034</v>
      </c>
      <c r="Y15" s="163"/>
      <c r="Z15" s="158"/>
      <c r="AA15" s="145">
        <f t="shared" si="7"/>
        <v>0.47235006909258404</v>
      </c>
      <c r="AB15" s="7">
        <f t="shared" si="10"/>
        <v>0.6428232142794023</v>
      </c>
      <c r="AC15" s="163"/>
      <c r="AD15" s="158"/>
      <c r="AE15" s="145">
        <f t="shared" si="6"/>
        <v>0.2429847996315062</v>
      </c>
      <c r="AF15" s="7">
        <f t="shared" si="11"/>
        <v>0.4960428516839023</v>
      </c>
      <c r="AG15" s="163"/>
      <c r="AH15" s="158"/>
    </row>
    <row r="16" spans="1:34" ht="16.5" customHeight="1">
      <c r="A16" s="44" t="s">
        <v>14</v>
      </c>
      <c r="B16" t="s">
        <v>20</v>
      </c>
      <c r="C16" s="40">
        <v>600</v>
      </c>
      <c r="D16" s="52">
        <v>930</v>
      </c>
      <c r="E16" s="40">
        <v>585</v>
      </c>
      <c r="F16" s="52">
        <v>604</v>
      </c>
      <c r="G16" s="65">
        <v>930</v>
      </c>
      <c r="H16" s="107">
        <v>0.6</v>
      </c>
      <c r="I16" s="23">
        <v>249.2</v>
      </c>
      <c r="J16" s="16">
        <v>158.23</v>
      </c>
      <c r="K16" s="16">
        <v>81.64</v>
      </c>
      <c r="L16" s="24">
        <v>234.36</v>
      </c>
      <c r="M16" s="164">
        <v>400</v>
      </c>
      <c r="N16" s="41">
        <v>500</v>
      </c>
      <c r="O16" s="164">
        <f t="shared" si="0"/>
        <v>348.87999999999994</v>
      </c>
      <c r="P16" s="36">
        <f t="shared" si="1"/>
        <v>221.52199999999996</v>
      </c>
      <c r="Q16" s="36">
        <f t="shared" si="2"/>
        <v>114.29599999999999</v>
      </c>
      <c r="R16" s="172">
        <f t="shared" si="3"/>
        <v>328.104</v>
      </c>
      <c r="S16" s="118">
        <f t="shared" si="4"/>
        <v>0.3751397849462365</v>
      </c>
      <c r="T16" s="7">
        <f t="shared" si="8"/>
        <v>0.5982295573893472</v>
      </c>
      <c r="U16" s="124">
        <f>O16/N16</f>
        <v>0.6977599999999998</v>
      </c>
      <c r="V16" s="117">
        <f>O16/M16</f>
        <v>0.8721999999999999</v>
      </c>
      <c r="W16" s="145">
        <f t="shared" si="5"/>
        <v>0.23819569892473114</v>
      </c>
      <c r="X16" s="7">
        <f t="shared" si="9"/>
        <v>0.5331910561971286</v>
      </c>
      <c r="Y16" s="125">
        <f>P16/N16</f>
        <v>0.44304399999999994</v>
      </c>
      <c r="Z16" s="118">
        <f aca="true" t="shared" si="13" ref="Z16:Z23">P16/M16</f>
        <v>0.5538049999999999</v>
      </c>
      <c r="AA16" s="145">
        <f t="shared" si="7"/>
        <v>0.12289892473118279</v>
      </c>
      <c r="AB16" s="7">
        <f t="shared" si="10"/>
        <v>0.1672536684051934</v>
      </c>
      <c r="AC16" s="125">
        <f>Q16/N16</f>
        <v>0.228592</v>
      </c>
      <c r="AD16" s="118">
        <f t="shared" si="12"/>
        <v>0.28574</v>
      </c>
      <c r="AE16" s="145">
        <f t="shared" si="6"/>
        <v>0.3528</v>
      </c>
      <c r="AF16" s="7">
        <f t="shared" si="11"/>
        <v>0.7202257850675411</v>
      </c>
      <c r="AG16" s="125">
        <f>R16/N16</f>
        <v>0.656208</v>
      </c>
      <c r="AH16" s="8">
        <f aca="true" t="shared" si="14" ref="AH16:AH23">R16/M16</f>
        <v>0.82026</v>
      </c>
    </row>
    <row r="17" spans="1:34" ht="16.5" customHeight="1">
      <c r="A17" s="44" t="s">
        <v>15</v>
      </c>
      <c r="B17" t="s">
        <v>20</v>
      </c>
      <c r="C17" s="29">
        <v>7</v>
      </c>
      <c r="D17" s="53">
        <v>11</v>
      </c>
      <c r="E17" s="29">
        <v>7.8</v>
      </c>
      <c r="F17" s="53">
        <v>7.15</v>
      </c>
      <c r="G17" s="66">
        <v>11</v>
      </c>
      <c r="H17" s="107">
        <v>0.6</v>
      </c>
      <c r="I17" s="23">
        <v>6.98</v>
      </c>
      <c r="J17" s="16">
        <v>4.66</v>
      </c>
      <c r="K17" s="16">
        <v>5.6</v>
      </c>
      <c r="L17" s="24">
        <v>4.79</v>
      </c>
      <c r="M17" s="94">
        <v>7</v>
      </c>
      <c r="N17" s="24">
        <v>8</v>
      </c>
      <c r="O17" s="169">
        <f t="shared" si="0"/>
        <v>9.772</v>
      </c>
      <c r="P17" s="16">
        <f t="shared" si="1"/>
        <v>6.524</v>
      </c>
      <c r="Q17" s="16">
        <f t="shared" si="2"/>
        <v>7.839999999999999</v>
      </c>
      <c r="R17" s="173">
        <f t="shared" si="3"/>
        <v>6.7059999999999995</v>
      </c>
      <c r="S17" s="118">
        <f t="shared" si="4"/>
        <v>0.8883636363636364</v>
      </c>
      <c r="T17" s="7">
        <f t="shared" si="8"/>
        <v>1.4166596194503172</v>
      </c>
      <c r="U17" s="124">
        <f>O17/N17</f>
        <v>1.2215</v>
      </c>
      <c r="V17" s="117">
        <f aca="true" t="shared" si="15" ref="V17:V23">O17/M17</f>
        <v>1.3960000000000001</v>
      </c>
      <c r="W17" s="145">
        <f t="shared" si="5"/>
        <v>0.5930909090909091</v>
      </c>
      <c r="X17" s="7">
        <f t="shared" si="9"/>
        <v>1.327609061232565</v>
      </c>
      <c r="Y17" s="125">
        <f>P17/N17</f>
        <v>0.8155</v>
      </c>
      <c r="Z17" s="118">
        <f t="shared" si="13"/>
        <v>0.932</v>
      </c>
      <c r="AA17" s="145">
        <f t="shared" si="7"/>
        <v>0.7127272727272727</v>
      </c>
      <c r="AB17" s="7">
        <f t="shared" si="10"/>
        <v>0.9699535711708244</v>
      </c>
      <c r="AC17" s="125">
        <f>Q17/N17</f>
        <v>0.9799999999999999</v>
      </c>
      <c r="AD17" s="118">
        <f t="shared" si="12"/>
        <v>1.1199999999999999</v>
      </c>
      <c r="AE17" s="145">
        <f t="shared" si="6"/>
        <v>0.6096363636363636</v>
      </c>
      <c r="AF17" s="7">
        <f t="shared" si="11"/>
        <v>1.2445459994493224</v>
      </c>
      <c r="AG17" s="125">
        <f>R17/N17</f>
        <v>0.8382499999999999</v>
      </c>
      <c r="AH17" s="8">
        <f t="shared" si="14"/>
        <v>0.958</v>
      </c>
    </row>
    <row r="18" spans="1:34" ht="16.5" customHeight="1">
      <c r="A18" s="44" t="s">
        <v>16</v>
      </c>
      <c r="B18" t="s">
        <v>21</v>
      </c>
      <c r="C18" s="25">
        <v>400</v>
      </c>
      <c r="D18" s="54">
        <v>640</v>
      </c>
      <c r="E18" s="25">
        <v>325</v>
      </c>
      <c r="F18" s="54">
        <v>416</v>
      </c>
      <c r="G18" s="67">
        <v>640</v>
      </c>
      <c r="H18" s="107">
        <v>0.6</v>
      </c>
      <c r="I18" s="25">
        <v>970</v>
      </c>
      <c r="J18" s="17">
        <v>387.3</v>
      </c>
      <c r="K18" s="17">
        <v>895.5</v>
      </c>
      <c r="L18" s="26">
        <v>604</v>
      </c>
      <c r="M18" s="95">
        <v>640</v>
      </c>
      <c r="N18" s="26">
        <v>640</v>
      </c>
      <c r="O18" s="170">
        <f t="shared" si="0"/>
        <v>1358</v>
      </c>
      <c r="P18" s="17">
        <f t="shared" si="1"/>
        <v>542.22</v>
      </c>
      <c r="Q18" s="17">
        <f t="shared" si="2"/>
        <v>1253.6999999999998</v>
      </c>
      <c r="R18" s="174">
        <f t="shared" si="3"/>
        <v>845.5999999999999</v>
      </c>
      <c r="S18" s="118">
        <f t="shared" si="4"/>
        <v>2.121875</v>
      </c>
      <c r="T18" s="7">
        <f t="shared" si="8"/>
        <v>3.3837209302325584</v>
      </c>
      <c r="U18" s="124">
        <f>O18/N18</f>
        <v>2.121875</v>
      </c>
      <c r="V18" s="117">
        <f t="shared" si="15"/>
        <v>2.121875</v>
      </c>
      <c r="W18" s="145">
        <f t="shared" si="5"/>
        <v>0.84721875</v>
      </c>
      <c r="X18" s="7">
        <f t="shared" si="9"/>
        <v>1.8964635473340588</v>
      </c>
      <c r="Y18" s="125">
        <f>P18/N18</f>
        <v>0.84721875</v>
      </c>
      <c r="Z18" s="118">
        <f t="shared" si="13"/>
        <v>0.84721875</v>
      </c>
      <c r="AA18" s="145">
        <f t="shared" si="7"/>
        <v>1.9589062499999996</v>
      </c>
      <c r="AB18" s="7">
        <f t="shared" si="10"/>
        <v>2.665883831701508</v>
      </c>
      <c r="AC18" s="125">
        <f>Q18/N18</f>
        <v>1.9589062499999996</v>
      </c>
      <c r="AD18" s="118">
        <f t="shared" si="12"/>
        <v>1.9589062499999996</v>
      </c>
      <c r="AE18" s="145">
        <f t="shared" si="6"/>
        <v>1.3212499999999998</v>
      </c>
      <c r="AF18" s="7">
        <f t="shared" si="11"/>
        <v>2.697274145466237</v>
      </c>
      <c r="AG18" s="125">
        <f>R18/N18</f>
        <v>1.3212499999999998</v>
      </c>
      <c r="AH18" s="8">
        <f t="shared" si="14"/>
        <v>1.3212499999999998</v>
      </c>
    </row>
    <row r="19" spans="1:34" ht="16.5" customHeight="1">
      <c r="A19" s="44" t="s">
        <v>17</v>
      </c>
      <c r="B19" t="s">
        <v>20</v>
      </c>
      <c r="C19" s="29">
        <v>0.5</v>
      </c>
      <c r="D19" s="53">
        <v>0.8</v>
      </c>
      <c r="E19" s="57">
        <v>0.455</v>
      </c>
      <c r="F19" s="62">
        <v>0.52</v>
      </c>
      <c r="G19" s="66">
        <v>0.8</v>
      </c>
      <c r="H19" s="107">
        <v>0.6</v>
      </c>
      <c r="I19" s="27">
        <v>0.44</v>
      </c>
      <c r="J19" s="18">
        <v>0.3651</v>
      </c>
      <c r="K19" s="18">
        <v>0.4223</v>
      </c>
      <c r="L19" s="28">
        <v>0.3533</v>
      </c>
      <c r="M19" s="165">
        <v>0.5</v>
      </c>
      <c r="N19" s="30"/>
      <c r="O19" s="165">
        <f t="shared" si="0"/>
        <v>0.616</v>
      </c>
      <c r="P19" s="19">
        <f t="shared" si="1"/>
        <v>0.5111399999999999</v>
      </c>
      <c r="Q19" s="19">
        <f t="shared" si="2"/>
        <v>0.59122</v>
      </c>
      <c r="R19" s="175">
        <f t="shared" si="3"/>
        <v>0.49461999999999995</v>
      </c>
      <c r="S19" s="118">
        <f t="shared" si="4"/>
        <v>0.7699999999999999</v>
      </c>
      <c r="T19" s="7">
        <f t="shared" si="8"/>
        <v>1.227906976744186</v>
      </c>
      <c r="U19" s="124"/>
      <c r="V19" s="117">
        <f t="shared" si="15"/>
        <v>1.232</v>
      </c>
      <c r="W19" s="145">
        <f t="shared" si="5"/>
        <v>0.6389249999999999</v>
      </c>
      <c r="X19" s="7">
        <f t="shared" si="9"/>
        <v>1.430206746463547</v>
      </c>
      <c r="Y19" s="125"/>
      <c r="Z19" s="118">
        <f t="shared" si="13"/>
        <v>1.0222799999999999</v>
      </c>
      <c r="AA19" s="145">
        <f t="shared" si="7"/>
        <v>0.7390249999999999</v>
      </c>
      <c r="AB19" s="7">
        <f t="shared" si="10"/>
        <v>1.005742259857105</v>
      </c>
      <c r="AC19" s="125"/>
      <c r="AD19" s="118">
        <f t="shared" si="12"/>
        <v>1.18244</v>
      </c>
      <c r="AE19" s="145">
        <f t="shared" si="6"/>
        <v>0.6182749999999999</v>
      </c>
      <c r="AF19" s="7">
        <f t="shared" si="11"/>
        <v>1.2621813981367174</v>
      </c>
      <c r="AG19" s="125"/>
      <c r="AH19" s="8">
        <f t="shared" si="14"/>
        <v>0.9892399999999999</v>
      </c>
    </row>
    <row r="20" spans="1:34" ht="16.5" customHeight="1">
      <c r="A20" s="44" t="s">
        <v>18</v>
      </c>
      <c r="B20" t="s">
        <v>20</v>
      </c>
      <c r="C20" s="27">
        <v>0.8</v>
      </c>
      <c r="D20" s="53">
        <v>1.2</v>
      </c>
      <c r="E20" s="27">
        <v>0.65</v>
      </c>
      <c r="F20" s="53">
        <v>0.78</v>
      </c>
      <c r="G20" s="66">
        <v>1.2</v>
      </c>
      <c r="H20" s="107">
        <v>0.6</v>
      </c>
      <c r="I20" s="27">
        <v>0.35</v>
      </c>
      <c r="J20" s="18">
        <v>0.2906</v>
      </c>
      <c r="K20" s="18">
        <v>0.4711</v>
      </c>
      <c r="L20" s="28">
        <v>0.351</v>
      </c>
      <c r="M20" s="96">
        <v>0.5</v>
      </c>
      <c r="N20" s="28"/>
      <c r="O20" s="171">
        <f t="shared" si="0"/>
        <v>0.48999999999999994</v>
      </c>
      <c r="P20" s="19">
        <f t="shared" si="1"/>
        <v>0.40684000000000003</v>
      </c>
      <c r="Q20" s="19">
        <f t="shared" si="2"/>
        <v>0.65954</v>
      </c>
      <c r="R20" s="175">
        <f t="shared" si="3"/>
        <v>0.49139999999999995</v>
      </c>
      <c r="S20" s="118">
        <f t="shared" si="4"/>
        <v>0.40833333333333327</v>
      </c>
      <c r="T20" s="7">
        <f t="shared" si="8"/>
        <v>0.6511627906976744</v>
      </c>
      <c r="U20" s="124"/>
      <c r="V20" s="117">
        <f t="shared" si="15"/>
        <v>0.9799999999999999</v>
      </c>
      <c r="W20" s="145">
        <f t="shared" si="5"/>
        <v>0.33903333333333335</v>
      </c>
      <c r="X20" s="7">
        <f t="shared" si="9"/>
        <v>0.758911860718172</v>
      </c>
      <c r="Y20" s="125"/>
      <c r="Z20" s="118">
        <f t="shared" si="13"/>
        <v>0.8136800000000001</v>
      </c>
      <c r="AA20" s="145">
        <f t="shared" si="7"/>
        <v>0.5496166666666668</v>
      </c>
      <c r="AB20" s="7">
        <f t="shared" si="10"/>
        <v>0.7479756549351683</v>
      </c>
      <c r="AC20" s="125"/>
      <c r="AD20" s="118">
        <f t="shared" si="12"/>
        <v>1.31908</v>
      </c>
      <c r="AE20" s="145">
        <f t="shared" si="6"/>
        <v>0.4095</v>
      </c>
      <c r="AF20" s="7">
        <f t="shared" si="11"/>
        <v>0.8359763576676815</v>
      </c>
      <c r="AG20" s="125"/>
      <c r="AH20" s="8">
        <f t="shared" si="14"/>
        <v>0.9827999999999999</v>
      </c>
    </row>
    <row r="21" spans="1:34" ht="16.5" customHeight="1">
      <c r="A21" s="44" t="s">
        <v>29</v>
      </c>
      <c r="B21" t="s">
        <v>20</v>
      </c>
      <c r="C21" s="38" t="s">
        <v>24</v>
      </c>
      <c r="D21" s="51" t="s">
        <v>24</v>
      </c>
      <c r="E21" s="27">
        <v>0.52</v>
      </c>
      <c r="F21" s="51" t="s">
        <v>24</v>
      </c>
      <c r="G21" s="66">
        <f>(E21/60)*100</f>
        <v>0.8666666666666666</v>
      </c>
      <c r="H21" s="107">
        <v>0.6</v>
      </c>
      <c r="I21" s="38" t="s">
        <v>24</v>
      </c>
      <c r="J21" s="18">
        <v>0.3799</v>
      </c>
      <c r="K21" s="18">
        <v>0.7464</v>
      </c>
      <c r="L21" s="28">
        <v>0.5182</v>
      </c>
      <c r="M21" s="128">
        <v>0.7</v>
      </c>
      <c r="N21" s="96"/>
      <c r="O21" s="165"/>
      <c r="P21" s="19">
        <f aca="true" t="shared" si="16" ref="P21:R23">J21*(1+(1-$H21))</f>
        <v>0.53186</v>
      </c>
      <c r="Q21" s="19">
        <f t="shared" si="16"/>
        <v>1.0449599999999999</v>
      </c>
      <c r="R21" s="175">
        <f t="shared" si="16"/>
        <v>0.7254799999999999</v>
      </c>
      <c r="S21" s="118">
        <f t="shared" si="4"/>
        <v>0</v>
      </c>
      <c r="T21" s="157"/>
      <c r="U21" s="118"/>
      <c r="V21" s="158"/>
      <c r="W21" s="145">
        <f t="shared" si="5"/>
        <v>0.6136846153846155</v>
      </c>
      <c r="X21" s="7">
        <f t="shared" si="9"/>
        <v>1.3737072068301668</v>
      </c>
      <c r="Y21" s="125"/>
      <c r="Z21" s="118">
        <f t="shared" si="13"/>
        <v>0.7598</v>
      </c>
      <c r="AA21" s="145">
        <f t="shared" si="7"/>
        <v>1.205723076923077</v>
      </c>
      <c r="AB21" s="7">
        <f t="shared" si="10"/>
        <v>1.6408736539988196</v>
      </c>
      <c r="AC21" s="125"/>
      <c r="AD21" s="118">
        <f t="shared" si="12"/>
        <v>1.4928</v>
      </c>
      <c r="AE21" s="145">
        <f t="shared" si="6"/>
        <v>0.8370923076923077</v>
      </c>
      <c r="AF21" s="7">
        <f t="shared" si="11"/>
        <v>1.7088873709798524</v>
      </c>
      <c r="AG21" s="125"/>
      <c r="AH21" s="8">
        <f t="shared" si="14"/>
        <v>1.0364</v>
      </c>
    </row>
    <row r="22" spans="1:34" ht="16.5" customHeight="1">
      <c r="A22" s="44" t="s">
        <v>19</v>
      </c>
      <c r="B22" t="s">
        <v>20</v>
      </c>
      <c r="C22" s="29">
        <v>24</v>
      </c>
      <c r="D22" s="53">
        <v>42</v>
      </c>
      <c r="E22" s="29">
        <v>35.75</v>
      </c>
      <c r="F22" s="53">
        <v>27.3</v>
      </c>
      <c r="G22" s="66">
        <v>42</v>
      </c>
      <c r="H22" s="107">
        <v>0.6</v>
      </c>
      <c r="I22" s="29">
        <v>32.6</v>
      </c>
      <c r="J22" s="19">
        <v>23.9666</v>
      </c>
      <c r="K22" s="19">
        <v>81.61</v>
      </c>
      <c r="L22" s="30">
        <v>41.44</v>
      </c>
      <c r="M22" s="69">
        <v>42</v>
      </c>
      <c r="N22" s="97"/>
      <c r="O22" s="164">
        <f>I22*(1+(1-$H22))</f>
        <v>45.64</v>
      </c>
      <c r="P22" s="36">
        <f t="shared" si="16"/>
        <v>33.553239999999995</v>
      </c>
      <c r="Q22" s="36">
        <f t="shared" si="16"/>
        <v>114.25399999999999</v>
      </c>
      <c r="R22" s="172">
        <f t="shared" si="16"/>
        <v>58.01599999999999</v>
      </c>
      <c r="S22" s="118">
        <f t="shared" si="4"/>
        <v>1.0866666666666667</v>
      </c>
      <c r="T22" s="7">
        <f t="shared" si="8"/>
        <v>1.732890365448505</v>
      </c>
      <c r="U22" s="124"/>
      <c r="V22" s="117">
        <f t="shared" si="15"/>
        <v>1.0866666666666667</v>
      </c>
      <c r="W22" s="145">
        <f t="shared" si="5"/>
        <v>0.7988866666666665</v>
      </c>
      <c r="X22" s="7">
        <f t="shared" si="9"/>
        <v>1.7882742110990204</v>
      </c>
      <c r="Y22" s="125"/>
      <c r="Z22" s="118">
        <f t="shared" si="13"/>
        <v>0.7988866666666665</v>
      </c>
      <c r="AA22" s="145">
        <f t="shared" si="7"/>
        <v>2.720333333333333</v>
      </c>
      <c r="AB22" s="7">
        <f t="shared" si="10"/>
        <v>3.702113181869731</v>
      </c>
      <c r="AC22" s="125"/>
      <c r="AD22" s="118">
        <f t="shared" si="12"/>
        <v>2.720333333333333</v>
      </c>
      <c r="AE22" s="145">
        <f t="shared" si="6"/>
        <v>1.381333333333333</v>
      </c>
      <c r="AF22" s="7">
        <f t="shared" si="11"/>
        <v>2.819931645237991</v>
      </c>
      <c r="AG22" s="125"/>
      <c r="AH22" s="8">
        <f t="shared" si="14"/>
        <v>1.381333333333333</v>
      </c>
    </row>
    <row r="23" spans="1:34" ht="16.5" customHeight="1" thickBot="1">
      <c r="A23" s="79" t="s">
        <v>30</v>
      </c>
      <c r="B23" s="3" t="s">
        <v>20</v>
      </c>
      <c r="C23" s="42" t="s">
        <v>24</v>
      </c>
      <c r="D23" s="55" t="s">
        <v>24</v>
      </c>
      <c r="E23" s="58">
        <v>5.2</v>
      </c>
      <c r="F23" s="55" t="s">
        <v>24</v>
      </c>
      <c r="G23" s="156">
        <f>(E23/60)*100</f>
        <v>8.666666666666668</v>
      </c>
      <c r="H23" s="81">
        <v>0.6</v>
      </c>
      <c r="I23" s="58">
        <v>3.6</v>
      </c>
      <c r="J23" s="82">
        <v>5.1</v>
      </c>
      <c r="K23" s="82">
        <v>12.84</v>
      </c>
      <c r="L23" s="83">
        <v>5.1612</v>
      </c>
      <c r="M23" s="84">
        <v>8</v>
      </c>
      <c r="N23" s="98"/>
      <c r="O23" s="58">
        <f>I23*(1+(1-$H23))</f>
        <v>5.04</v>
      </c>
      <c r="P23" s="82">
        <f t="shared" si="16"/>
        <v>7.139999999999999</v>
      </c>
      <c r="Q23" s="85">
        <f t="shared" si="16"/>
        <v>17.976</v>
      </c>
      <c r="R23" s="83">
        <f t="shared" si="16"/>
        <v>7.22568</v>
      </c>
      <c r="S23" s="119">
        <f t="shared" si="4"/>
        <v>0.5815384615384614</v>
      </c>
      <c r="T23" s="9">
        <f t="shared" si="8"/>
        <v>0.9273703041144901</v>
      </c>
      <c r="U23" s="126"/>
      <c r="V23" s="166">
        <f t="shared" si="15"/>
        <v>0.63</v>
      </c>
      <c r="W23" s="146">
        <f t="shared" si="5"/>
        <v>0.8238461538461536</v>
      </c>
      <c r="X23" s="9">
        <f t="shared" si="9"/>
        <v>1.8441449736335476</v>
      </c>
      <c r="Y23" s="126"/>
      <c r="Z23" s="166">
        <f t="shared" si="13"/>
        <v>0.8924999999999998</v>
      </c>
      <c r="AA23" s="146">
        <f t="shared" si="7"/>
        <v>2.0741538461538456</v>
      </c>
      <c r="AB23" s="9">
        <f t="shared" si="10"/>
        <v>2.822724774563885</v>
      </c>
      <c r="AC23" s="126"/>
      <c r="AD23" s="166">
        <f t="shared" si="12"/>
        <v>2.247</v>
      </c>
      <c r="AE23" s="146">
        <f t="shared" si="6"/>
        <v>0.8337323076923076</v>
      </c>
      <c r="AF23" s="9">
        <f t="shared" si="11"/>
        <v>1.7020280777887327</v>
      </c>
      <c r="AG23" s="126"/>
      <c r="AH23" s="10">
        <f t="shared" si="14"/>
        <v>0.90321</v>
      </c>
    </row>
    <row r="24" spans="1:18" ht="16.5" customHeight="1">
      <c r="A24" s="45" t="s">
        <v>31</v>
      </c>
      <c r="B24" t="s">
        <v>11</v>
      </c>
      <c r="G24" s="111"/>
      <c r="H24" s="112"/>
      <c r="I24" s="112"/>
      <c r="J24" s="112">
        <v>1.7</v>
      </c>
      <c r="K24" s="112">
        <v>1</v>
      </c>
      <c r="L24" s="112">
        <v>1.1</v>
      </c>
      <c r="M24" s="112"/>
      <c r="N24" s="176"/>
      <c r="O24" s="113" t="s">
        <v>24</v>
      </c>
      <c r="P24" s="80">
        <v>1.7</v>
      </c>
      <c r="Q24" s="80">
        <v>1</v>
      </c>
      <c r="R24" s="12">
        <v>1.1</v>
      </c>
    </row>
    <row r="25" spans="1:18" ht="16.5" customHeight="1">
      <c r="A25" s="44" t="s">
        <v>12</v>
      </c>
      <c r="B25" t="s">
        <v>11</v>
      </c>
      <c r="C25" t="s">
        <v>40</v>
      </c>
      <c r="G25" s="108" t="s">
        <v>63</v>
      </c>
      <c r="H25" s="103"/>
      <c r="I25" s="103"/>
      <c r="J25" s="103">
        <v>1</v>
      </c>
      <c r="K25" s="103">
        <v>1.4</v>
      </c>
      <c r="L25" s="103">
        <v>1</v>
      </c>
      <c r="M25" s="103"/>
      <c r="N25" s="104"/>
      <c r="O25" s="114" t="s">
        <v>24</v>
      </c>
      <c r="P25" s="5">
        <v>1</v>
      </c>
      <c r="Q25" s="5">
        <v>1.4</v>
      </c>
      <c r="R25" s="6">
        <v>1</v>
      </c>
    </row>
    <row r="26" spans="1:18" ht="16.5" customHeight="1" thickBot="1">
      <c r="A26" s="79" t="s">
        <v>13</v>
      </c>
      <c r="B26" t="s">
        <v>11</v>
      </c>
      <c r="C26" s="73"/>
      <c r="D26" s="73"/>
      <c r="E26" s="73"/>
      <c r="F26" s="73"/>
      <c r="G26" s="109"/>
      <c r="H26" s="73"/>
      <c r="I26" s="73"/>
      <c r="J26" s="73">
        <v>10</v>
      </c>
      <c r="K26" s="73">
        <v>5.8</v>
      </c>
      <c r="L26" s="73">
        <v>5.5</v>
      </c>
      <c r="M26" s="73"/>
      <c r="N26" s="177"/>
      <c r="O26" s="115" t="s">
        <v>24</v>
      </c>
      <c r="P26" s="74">
        <v>10</v>
      </c>
      <c r="Q26" s="74">
        <v>5.8</v>
      </c>
      <c r="R26" s="70">
        <v>5.5</v>
      </c>
    </row>
    <row r="27" spans="1:18" ht="16.5" customHeight="1">
      <c r="A27" s="87" t="s">
        <v>31</v>
      </c>
      <c r="B27" t="s">
        <v>6</v>
      </c>
      <c r="G27" s="178"/>
      <c r="H27" s="112"/>
      <c r="I27" s="179">
        <v>0.108</v>
      </c>
      <c r="J27" s="179">
        <v>0.116</v>
      </c>
      <c r="K27" s="179">
        <v>0.098</v>
      </c>
      <c r="L27" s="179">
        <v>0.123</v>
      </c>
      <c r="M27" s="179"/>
      <c r="N27" s="180"/>
      <c r="O27" s="116">
        <v>0.108</v>
      </c>
      <c r="P27" s="71">
        <v>0.116</v>
      </c>
      <c r="Q27" s="71">
        <v>0.098</v>
      </c>
      <c r="R27" s="72">
        <v>0.123</v>
      </c>
    </row>
    <row r="28" spans="1:18" ht="16.5" customHeight="1">
      <c r="A28" s="44" t="s">
        <v>12</v>
      </c>
      <c r="B28" t="s">
        <v>6</v>
      </c>
      <c r="C28" t="s">
        <v>41</v>
      </c>
      <c r="G28" s="108" t="s">
        <v>64</v>
      </c>
      <c r="H28" s="103"/>
      <c r="I28" s="181">
        <v>0.26</v>
      </c>
      <c r="J28" s="181">
        <v>0.159</v>
      </c>
      <c r="K28" s="181">
        <v>0.316</v>
      </c>
      <c r="L28" s="181">
        <v>0.25</v>
      </c>
      <c r="M28" s="181"/>
      <c r="N28" s="182"/>
      <c r="O28" s="31">
        <v>0.26</v>
      </c>
      <c r="P28" s="20">
        <v>0.159</v>
      </c>
      <c r="Q28" s="20">
        <v>0.316</v>
      </c>
      <c r="R28" s="32">
        <v>0.25</v>
      </c>
    </row>
    <row r="29" spans="1:18" ht="16.5" customHeight="1" thickBot="1">
      <c r="A29" s="79" t="s">
        <v>13</v>
      </c>
      <c r="B29" t="s">
        <v>6</v>
      </c>
      <c r="C29" s="73"/>
      <c r="D29" s="73"/>
      <c r="E29" s="73"/>
      <c r="F29" s="73"/>
      <c r="G29" s="109"/>
      <c r="H29" s="73"/>
      <c r="I29" s="183">
        <v>0.632</v>
      </c>
      <c r="J29" s="183">
        <v>0.725</v>
      </c>
      <c r="K29" s="183">
        <v>0.586</v>
      </c>
      <c r="L29" s="183">
        <v>0.627</v>
      </c>
      <c r="M29" s="183"/>
      <c r="N29" s="184"/>
      <c r="O29" s="33">
        <v>0.632</v>
      </c>
      <c r="P29" s="34">
        <v>0.725</v>
      </c>
      <c r="Q29" s="34">
        <v>0.586</v>
      </c>
      <c r="R29" s="35">
        <v>0.627</v>
      </c>
    </row>
    <row r="31" ht="12.75">
      <c r="A31" t="s">
        <v>62</v>
      </c>
    </row>
  </sheetData>
  <mergeCells count="4">
    <mergeCell ref="G3:G4"/>
    <mergeCell ref="M6:N7"/>
    <mergeCell ref="M8:N9"/>
    <mergeCell ref="M13:N13"/>
  </mergeCells>
  <printOptions/>
  <pageMargins left="0.3937007874015748" right="0.3937007874015748" top="0.984251968503937" bottom="0.5905511811023623" header="0.5118110236220472" footer="0.2362204724409449"/>
  <pageSetup horizontalDpi="300" verticalDpi="300" orientation="landscape" paperSize="9" scale="86" r:id="rId1"/>
  <headerFooter alignWithMargins="0">
    <oddFooter>&amp;LZpracoval: Jaroslav Škvařil&amp;C&amp;P /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Nutrikomplex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Škvařil</dc:creator>
  <cp:keywords/>
  <dc:description/>
  <cp:lastModifiedBy>olda crhonek</cp:lastModifiedBy>
  <cp:lastPrinted>1999-01-27T07:15:59Z</cp:lastPrinted>
  <dcterms:created xsi:type="dcterms:W3CDTF">1998-10-26T17:54:35Z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